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6" windowWidth="9180" windowHeight="3396" activeTab="0"/>
  </bookViews>
  <sheets>
    <sheet name="EJECUC. INGRESOS" sheetId="1" r:id="rId1"/>
  </sheets>
  <definedNames>
    <definedName name="_xlnm.Print_Area" localSheetId="0">'EJECUC. INGRESOS'!$A$1:$P$36</definedName>
  </definedNames>
  <calcPr fullCalcOnLoad="1"/>
</workbook>
</file>

<file path=xl/sharedStrings.xml><?xml version="1.0" encoding="utf-8"?>
<sst xmlns="http://schemas.openxmlformats.org/spreadsheetml/2006/main" count="103" uniqueCount="50">
  <si>
    <t>MINISTERIO DE HACIENDA Y CREDITO PUBLICO</t>
  </si>
  <si>
    <t>DIRECCION GENERAL DEL PRESUPUESTO</t>
  </si>
  <si>
    <t>INFORME DE EJECUCION DE INGRESOS DE LAS EMPRESAS</t>
  </si>
  <si>
    <t>FORMULARIO      No.    1</t>
  </si>
  <si>
    <t>MODIFICACIONES PRESUPUESTALES</t>
  </si>
  <si>
    <t>PRESUPUESTO</t>
  </si>
  <si>
    <t>ADICIONES</t>
  </si>
  <si>
    <t>REDUCCIONES</t>
  </si>
  <si>
    <t xml:space="preserve">TRASLADOS </t>
  </si>
  <si>
    <t>TOTAL</t>
  </si>
  <si>
    <t xml:space="preserve">TOTAL </t>
  </si>
  <si>
    <t xml:space="preserve">RECAUDOS </t>
  </si>
  <si>
    <t>RECAUDOS</t>
  </si>
  <si>
    <t>PORCENTAJE</t>
  </si>
  <si>
    <t>OBSERVACIONES</t>
  </si>
  <si>
    <t>VIGENTE</t>
  </si>
  <si>
    <t>DEL MES</t>
  </si>
  <si>
    <t>DEFINITIVO</t>
  </si>
  <si>
    <t xml:space="preserve">DEL MES </t>
  </si>
  <si>
    <t>DE EJECUCION</t>
  </si>
  <si>
    <t>ACUMULADOS</t>
  </si>
  <si>
    <t xml:space="preserve"> </t>
  </si>
  <si>
    <t>TOTAL INGRESOS</t>
  </si>
  <si>
    <t>TOTAL INGRESOS MAS DISPON.</t>
  </si>
  <si>
    <t xml:space="preserve">REPRESENTANTE LEGAL    </t>
  </si>
  <si>
    <t>JEFE DE CONTABILIDAD</t>
  </si>
  <si>
    <t>ACUMULADO</t>
  </si>
  <si>
    <t>GERMAN SOTO VERGEL</t>
  </si>
  <si>
    <t>RECAU MES</t>
  </si>
  <si>
    <t>RECAU ACUMU</t>
  </si>
  <si>
    <t>EMPRESA : CENTRO DE DIAGNOSTICO AUTOMOTOR DE CUCUTA LTDA. " CEDAC "</t>
  </si>
  <si>
    <t>DISPO. INICIAL</t>
  </si>
  <si>
    <t>MES</t>
  </si>
  <si>
    <t xml:space="preserve">  </t>
  </si>
  <si>
    <t>Valor en pesos</t>
  </si>
  <si>
    <t xml:space="preserve">Vigencia </t>
  </si>
  <si>
    <t>CARLOS HERNANDO RICO RUEDA</t>
  </si>
  <si>
    <t xml:space="preserve">RECURSOS DE CAPITAL </t>
  </si>
  <si>
    <t xml:space="preserve">DISPONIBILIDAD INICIAL </t>
  </si>
  <si>
    <t xml:space="preserve">INGRESOS CORRIENTES </t>
  </si>
  <si>
    <t>RENDIMIENTOS FINANCIEROS</t>
  </si>
  <si>
    <t>SERVICIOS PRESTADOS A LAS EMPRESAS Y SERVICIOS DE PRODUCCIÓN</t>
  </si>
  <si>
    <t>CODIGO</t>
  </si>
  <si>
    <t>NOMBRE</t>
  </si>
  <si>
    <t>RECAU ACUM MES ANTERIOR</t>
  </si>
  <si>
    <t xml:space="preserve">VENTA DE BIENES Y SERVICIOS </t>
  </si>
  <si>
    <t>RECURSOS DE LA ENTIDAD</t>
  </si>
  <si>
    <t>SERVICIOS CIENTÍFICOS Y OTROS TÉCNICOS</t>
  </si>
  <si>
    <t xml:space="preserve">TÍTULOS PARTICIPATIVOS </t>
  </si>
  <si>
    <t>DICIEMBRE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</si>
</sst>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_(* #,##0.0_);_(* \(#,##0.0\);_(* &quot;-&quot;??_);_(@_)"/>
    <numFmt numFmtId="187" formatCode="_(* #,##0_);_(* \(#,##0\);_(* &quot;-&quot;??_);_(@_)"/>
    <numFmt numFmtId="188" formatCode="0.0"/>
    <numFmt numFmtId="189" formatCode="_ * #,##0_ ;_ * \-#,##0_ ;_ * &quot;-&quot;??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"/>
    <numFmt numFmtId="195" formatCode="#,##0.000"/>
    <numFmt numFmtId="196" formatCode="#,##0.0000"/>
    <numFmt numFmtId="197" formatCode="#,##0.00000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.5"/>
      <name val="Arial Narrow"/>
      <family val="2"/>
    </font>
    <font>
      <sz val="11.5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Continuous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 horizontal="centerContinuous"/>
    </xf>
    <xf numFmtId="0" fontId="0" fillId="33" borderId="15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Continuous"/>
    </xf>
    <xf numFmtId="0" fontId="3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3" borderId="0" xfId="0" applyFont="1" applyFill="1" applyAlignment="1">
      <alignment horizontal="right"/>
    </xf>
    <xf numFmtId="3" fontId="0" fillId="34" borderId="20" xfId="0" applyNumberFormat="1" applyFill="1" applyBorder="1" applyAlignment="1">
      <alignment/>
    </xf>
    <xf numFmtId="0" fontId="1" fillId="0" borderId="15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187" fontId="0" fillId="0" borderId="0" xfId="49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87" fontId="0" fillId="0" borderId="0" xfId="49" applyNumberFormat="1" applyFont="1" applyBorder="1" applyAlignment="1">
      <alignment/>
    </xf>
    <xf numFmtId="189" fontId="0" fillId="0" borderId="0" xfId="49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89" fontId="3" fillId="0" borderId="0" xfId="49" applyNumberFormat="1" applyFont="1" applyBorder="1" applyAlignment="1">
      <alignment/>
    </xf>
    <xf numFmtId="189" fontId="0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89" fontId="0" fillId="0" borderId="10" xfId="49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3" fontId="3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justify" vertical="center"/>
    </xf>
    <xf numFmtId="0" fontId="48" fillId="35" borderId="0" xfId="54" applyFont="1" applyFill="1" applyAlignment="1">
      <alignment wrapText="1"/>
      <protection/>
    </xf>
    <xf numFmtId="0" fontId="48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47625</xdr:rowOff>
    </xdr:from>
    <xdr:to>
      <xdr:col>12</xdr:col>
      <xdr:colOff>676275</xdr:colOff>
      <xdr:row>36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2098" r="37002" b="1"/>
        <a:stretch>
          <a:fillRect/>
        </a:stretch>
      </xdr:blipFill>
      <xdr:spPr>
        <a:xfrm>
          <a:off x="66675" y="6667500"/>
          <a:ext cx="8058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6">
      <selection activeCell="O30" sqref="O30"/>
    </sheetView>
  </sheetViews>
  <sheetFormatPr defaultColWidth="11.421875" defaultRowHeight="12.75"/>
  <cols>
    <col min="1" max="1" width="2.421875" style="0" customWidth="1"/>
    <col min="2" max="2" width="3.00390625" style="0" customWidth="1"/>
    <col min="3" max="3" width="2.7109375" style="0" customWidth="1"/>
    <col min="4" max="4" width="3.7109375" style="0" customWidth="1"/>
    <col min="5" max="5" width="20.57421875" style="0" customWidth="1"/>
    <col min="6" max="6" width="13.7109375" style="0" customWidth="1"/>
    <col min="7" max="7" width="8.8515625" style="0" customWidth="1"/>
    <col min="8" max="8" width="7.7109375" style="0" customWidth="1"/>
    <col min="9" max="9" width="9.28125" style="0" customWidth="1"/>
    <col min="10" max="11" width="13.00390625" style="0" customWidth="1"/>
    <col min="12" max="12" width="13.7109375" style="0" customWidth="1"/>
    <col min="13" max="13" width="14.421875" style="0" customWidth="1"/>
    <col min="14" max="14" width="13.00390625" style="0" customWidth="1"/>
    <col min="15" max="15" width="8.7109375" style="0" customWidth="1"/>
    <col min="16" max="16" width="13.57421875" style="0" customWidth="1"/>
    <col min="17" max="17" width="13.7109375" style="0" hidden="1" customWidth="1"/>
    <col min="19" max="19" width="16.140625" style="0" customWidth="1"/>
    <col min="20" max="20" width="11.7109375" style="0" bestFit="1" customWidth="1"/>
  </cols>
  <sheetData>
    <row r="1" spans="1:16" ht="15">
      <c r="A1" s="30"/>
      <c r="B1" s="31"/>
      <c r="C1" s="47" t="s">
        <v>0</v>
      </c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4"/>
    </row>
    <row r="2" spans="1:16" ht="12.75">
      <c r="A2" s="35"/>
      <c r="B2" s="1"/>
      <c r="D2" s="6" t="s">
        <v>1</v>
      </c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36"/>
    </row>
    <row r="3" spans="1:16" ht="12.75">
      <c r="A3" s="35"/>
      <c r="B3" s="1"/>
      <c r="C3" s="48" t="s">
        <v>2</v>
      </c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36"/>
    </row>
    <row r="4" spans="1:16" ht="12.75">
      <c r="A4" s="35"/>
      <c r="B4" s="1"/>
      <c r="C4" s="48"/>
      <c r="D4" s="6" t="s">
        <v>3</v>
      </c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36"/>
    </row>
    <row r="5" spans="1:16" ht="12.75">
      <c r="A5" s="37" t="s">
        <v>30</v>
      </c>
      <c r="B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8"/>
    </row>
    <row r="6" spans="1:16" ht="12.75">
      <c r="A6" s="89" t="s">
        <v>32</v>
      </c>
      <c r="B6" s="90"/>
      <c r="C6" s="90"/>
      <c r="D6" s="90"/>
      <c r="E6" s="45" t="s">
        <v>49</v>
      </c>
      <c r="F6" s="1"/>
      <c r="G6" s="1"/>
      <c r="H6" s="1"/>
      <c r="I6" s="1"/>
      <c r="J6" s="1"/>
      <c r="K6" s="1"/>
      <c r="L6" s="1"/>
      <c r="M6" s="1"/>
      <c r="N6" s="1"/>
      <c r="O6" s="1"/>
      <c r="P6" s="38"/>
    </row>
    <row r="7" spans="1:16" ht="13.5" thickBot="1">
      <c r="A7" s="88" t="s">
        <v>35</v>
      </c>
      <c r="B7" s="88"/>
      <c r="C7" s="88"/>
      <c r="D7" s="88"/>
      <c r="E7" s="1">
        <v>2020</v>
      </c>
      <c r="F7" s="1"/>
      <c r="G7" s="1"/>
      <c r="H7" s="1"/>
      <c r="I7" s="1"/>
      <c r="J7" s="1" t="s">
        <v>34</v>
      </c>
      <c r="K7" s="1"/>
      <c r="L7" s="1"/>
      <c r="M7" s="1"/>
      <c r="N7" s="1"/>
      <c r="O7" s="1"/>
      <c r="P7" s="38"/>
    </row>
    <row r="8" spans="1:17" ht="12.75">
      <c r="A8" s="14"/>
      <c r="B8" s="70"/>
      <c r="C8" s="70"/>
      <c r="D8" s="70"/>
      <c r="E8" s="71"/>
      <c r="F8" s="8"/>
      <c r="G8" s="18"/>
      <c r="H8" s="19" t="s">
        <v>4</v>
      </c>
      <c r="I8" s="19"/>
      <c r="J8" s="19"/>
      <c r="K8" s="19"/>
      <c r="L8" s="19"/>
      <c r="M8" s="19"/>
      <c r="N8" s="19"/>
      <c r="O8" s="19"/>
      <c r="P8" s="20"/>
      <c r="Q8" s="8"/>
    </row>
    <row r="9" spans="1:17" ht="13.5" thickBot="1">
      <c r="A9" s="9"/>
      <c r="B9" s="50"/>
      <c r="C9" s="50"/>
      <c r="D9" s="50"/>
      <c r="E9" s="72"/>
      <c r="F9" s="12"/>
      <c r="G9" s="21"/>
      <c r="H9" s="3"/>
      <c r="I9" s="3"/>
      <c r="J9" s="3"/>
      <c r="K9" s="3"/>
      <c r="L9" s="3"/>
      <c r="M9" s="3"/>
      <c r="N9" s="3"/>
      <c r="O9" s="3"/>
      <c r="P9" s="22"/>
      <c r="Q9" s="12"/>
    </row>
    <row r="10" spans="1:16" ht="12.75">
      <c r="A10" s="86" t="s">
        <v>42</v>
      </c>
      <c r="B10" s="87"/>
      <c r="C10" s="87"/>
      <c r="D10" s="87"/>
      <c r="E10" s="72" t="s">
        <v>43</v>
      </c>
      <c r="F10" s="17" t="s">
        <v>5</v>
      </c>
      <c r="G10" s="10" t="s">
        <v>6</v>
      </c>
      <c r="H10" s="10" t="s">
        <v>7</v>
      </c>
      <c r="I10" s="10" t="s">
        <v>8</v>
      </c>
      <c r="J10" s="10" t="s">
        <v>9</v>
      </c>
      <c r="K10" s="10" t="s">
        <v>10</v>
      </c>
      <c r="L10" s="23" t="s">
        <v>5</v>
      </c>
      <c r="M10" s="23" t="s">
        <v>11</v>
      </c>
      <c r="N10" s="23" t="s">
        <v>12</v>
      </c>
      <c r="O10" s="23" t="s">
        <v>13</v>
      </c>
      <c r="P10" s="24" t="s">
        <v>14</v>
      </c>
    </row>
    <row r="11" spans="1:16" ht="13.5" thickBot="1">
      <c r="A11" s="15"/>
      <c r="B11" s="3"/>
      <c r="C11" s="3"/>
      <c r="D11" s="3"/>
      <c r="E11" s="73"/>
      <c r="F11" s="11" t="s">
        <v>15</v>
      </c>
      <c r="G11" s="11" t="s">
        <v>16</v>
      </c>
      <c r="H11" s="11" t="s">
        <v>16</v>
      </c>
      <c r="I11" s="11" t="s">
        <v>16</v>
      </c>
      <c r="J11" s="13"/>
      <c r="K11" s="11" t="s">
        <v>26</v>
      </c>
      <c r="L11" s="11" t="s">
        <v>17</v>
      </c>
      <c r="M11" s="11" t="s">
        <v>18</v>
      </c>
      <c r="N11" s="29" t="s">
        <v>20</v>
      </c>
      <c r="O11" s="11" t="s">
        <v>19</v>
      </c>
      <c r="P11" s="11"/>
    </row>
    <row r="12" spans="1:16" ht="12.75">
      <c r="A12" s="40"/>
      <c r="B12" s="41"/>
      <c r="C12" s="42"/>
      <c r="D12" s="42"/>
      <c r="E12" s="42"/>
      <c r="F12" s="43"/>
      <c r="G12" s="43"/>
      <c r="H12" s="41"/>
      <c r="I12" s="41"/>
      <c r="J12" s="41"/>
      <c r="K12" s="41"/>
      <c r="L12" s="41"/>
      <c r="M12" s="41"/>
      <c r="N12" s="41"/>
      <c r="O12" s="41"/>
      <c r="P12" s="44">
        <v>11</v>
      </c>
    </row>
    <row r="13" spans="1:16" ht="14.25">
      <c r="A13" s="75">
        <v>0</v>
      </c>
      <c r="B13" s="75">
        <v>0</v>
      </c>
      <c r="C13" s="75">
        <v>0</v>
      </c>
      <c r="D13" s="75">
        <v>0</v>
      </c>
      <c r="E13" s="76" t="s">
        <v>38</v>
      </c>
      <c r="F13" s="77">
        <v>2563886000</v>
      </c>
      <c r="G13" s="77">
        <v>0</v>
      </c>
      <c r="H13" s="77">
        <v>0</v>
      </c>
      <c r="I13" s="77">
        <v>0</v>
      </c>
      <c r="J13" s="77">
        <v>0</v>
      </c>
      <c r="K13" s="77">
        <v>2563886000</v>
      </c>
      <c r="L13" s="77">
        <v>2563886000</v>
      </c>
      <c r="M13" s="52">
        <v>0</v>
      </c>
      <c r="N13" s="51">
        <v>1886421338</v>
      </c>
      <c r="O13" s="68">
        <f aca="true" t="shared" si="0" ref="O13:O21">+N13/L13*100</f>
        <v>73.57664646556049</v>
      </c>
      <c r="P13" s="53" t="s">
        <v>21</v>
      </c>
    </row>
    <row r="14" spans="1:16" ht="14.25">
      <c r="A14" s="75">
        <v>1</v>
      </c>
      <c r="B14" s="75">
        <v>0</v>
      </c>
      <c r="C14" s="75">
        <v>0</v>
      </c>
      <c r="D14" s="75">
        <v>0</v>
      </c>
      <c r="E14" s="76" t="s">
        <v>39</v>
      </c>
      <c r="F14" s="77">
        <f>+F15</f>
        <v>5625786000</v>
      </c>
      <c r="G14" s="77">
        <f aca="true" t="shared" si="1" ref="G14:N16">+G15</f>
        <v>0</v>
      </c>
      <c r="H14" s="77">
        <f t="shared" si="1"/>
        <v>0</v>
      </c>
      <c r="I14" s="77">
        <f t="shared" si="1"/>
        <v>0</v>
      </c>
      <c r="J14" s="77">
        <f t="shared" si="1"/>
        <v>0</v>
      </c>
      <c r="K14" s="77">
        <f t="shared" si="1"/>
        <v>5625786000</v>
      </c>
      <c r="L14" s="77">
        <f t="shared" si="1"/>
        <v>5625786000</v>
      </c>
      <c r="M14" s="51">
        <f>+M15</f>
        <v>308220046</v>
      </c>
      <c r="N14" s="51">
        <f>+N15</f>
        <v>3591947885</v>
      </c>
      <c r="O14" s="68">
        <f t="shared" si="0"/>
        <v>63.84792960485876</v>
      </c>
      <c r="P14" s="53" t="s">
        <v>33</v>
      </c>
    </row>
    <row r="15" spans="1:16" ht="27">
      <c r="A15" s="75">
        <v>1</v>
      </c>
      <c r="B15" s="75">
        <v>25</v>
      </c>
      <c r="C15" s="75">
        <v>0</v>
      </c>
      <c r="D15" s="75">
        <v>0</v>
      </c>
      <c r="E15" s="76" t="s">
        <v>45</v>
      </c>
      <c r="F15" s="77">
        <f>+F16</f>
        <v>5625786000</v>
      </c>
      <c r="G15" s="77">
        <f t="shared" si="1"/>
        <v>0</v>
      </c>
      <c r="H15" s="77">
        <f t="shared" si="1"/>
        <v>0</v>
      </c>
      <c r="I15" s="77">
        <f t="shared" si="1"/>
        <v>0</v>
      </c>
      <c r="J15" s="77">
        <f t="shared" si="1"/>
        <v>0</v>
      </c>
      <c r="K15" s="77">
        <f t="shared" si="1"/>
        <v>5625786000</v>
      </c>
      <c r="L15" s="77">
        <f t="shared" si="1"/>
        <v>5625786000</v>
      </c>
      <c r="M15" s="51">
        <f>+M17</f>
        <v>308220046</v>
      </c>
      <c r="N15" s="51">
        <f>+N17</f>
        <v>3591947885</v>
      </c>
      <c r="O15" s="68">
        <f t="shared" si="0"/>
        <v>63.84792960485876</v>
      </c>
      <c r="P15" s="53" t="s">
        <v>21</v>
      </c>
    </row>
    <row r="16" spans="1:19" ht="61.5" customHeight="1">
      <c r="A16" s="75">
        <v>1</v>
      </c>
      <c r="B16" s="75">
        <v>25</v>
      </c>
      <c r="C16" s="75">
        <v>18</v>
      </c>
      <c r="D16" s="75">
        <v>0</v>
      </c>
      <c r="E16" s="78" t="s">
        <v>41</v>
      </c>
      <c r="F16" s="77">
        <f>+F17</f>
        <v>5625786000</v>
      </c>
      <c r="G16" s="79">
        <v>0</v>
      </c>
      <c r="H16" s="79">
        <v>0</v>
      </c>
      <c r="I16" s="79">
        <v>0</v>
      </c>
      <c r="J16" s="79">
        <v>0</v>
      </c>
      <c r="K16" s="77">
        <f t="shared" si="1"/>
        <v>5625786000</v>
      </c>
      <c r="L16" s="77">
        <f t="shared" si="1"/>
        <v>5625786000</v>
      </c>
      <c r="M16" s="77">
        <f t="shared" si="1"/>
        <v>308220046</v>
      </c>
      <c r="N16" s="77">
        <f t="shared" si="1"/>
        <v>3591947885</v>
      </c>
      <c r="O16" s="68">
        <f t="shared" si="0"/>
        <v>63.84792960485876</v>
      </c>
      <c r="P16" s="55" t="s">
        <v>21</v>
      </c>
      <c r="S16" s="74"/>
    </row>
    <row r="17" spans="1:20" ht="27">
      <c r="A17" s="80">
        <v>1</v>
      </c>
      <c r="B17" s="80">
        <v>25</v>
      </c>
      <c r="C17" s="80">
        <v>18</v>
      </c>
      <c r="D17" s="80">
        <v>34</v>
      </c>
      <c r="E17" s="81" t="s">
        <v>47</v>
      </c>
      <c r="F17" s="79">
        <v>5625786000</v>
      </c>
      <c r="G17" s="77">
        <f aca="true" t="shared" si="2" ref="G17:N20">+G18</f>
        <v>0</v>
      </c>
      <c r="H17" s="77">
        <f t="shared" si="2"/>
        <v>0</v>
      </c>
      <c r="I17" s="77">
        <f t="shared" si="2"/>
        <v>0</v>
      </c>
      <c r="J17" s="77">
        <f t="shared" si="2"/>
        <v>0</v>
      </c>
      <c r="K17" s="79">
        <v>5625786000</v>
      </c>
      <c r="L17" s="79">
        <v>5625786000</v>
      </c>
      <c r="M17" s="54">
        <v>308220046</v>
      </c>
      <c r="N17" s="54">
        <f>416097748+387641536+229874566+528393733+423885726+305842482+387708460+321416070+282867518+308220046</f>
        <v>3591947885</v>
      </c>
      <c r="O17" s="68">
        <f t="shared" si="0"/>
        <v>63.84792960485876</v>
      </c>
      <c r="P17" s="53" t="s">
        <v>21</v>
      </c>
      <c r="Q17" s="46">
        <f>+I17-1150496067</f>
        <v>-1150496067</v>
      </c>
      <c r="T17" s="16"/>
    </row>
    <row r="18" spans="1:19" ht="14.25">
      <c r="A18" s="75">
        <v>2</v>
      </c>
      <c r="B18" s="75">
        <v>0</v>
      </c>
      <c r="C18" s="75">
        <v>0</v>
      </c>
      <c r="D18" s="75">
        <v>0</v>
      </c>
      <c r="E18" s="76" t="s">
        <v>37</v>
      </c>
      <c r="F18" s="77">
        <f>+F19</f>
        <v>25743000</v>
      </c>
      <c r="G18" s="77">
        <f t="shared" si="2"/>
        <v>0</v>
      </c>
      <c r="H18" s="77">
        <f t="shared" si="2"/>
        <v>0</v>
      </c>
      <c r="I18" s="77">
        <f t="shared" si="2"/>
        <v>0</v>
      </c>
      <c r="J18" s="77">
        <f t="shared" si="2"/>
        <v>0</v>
      </c>
      <c r="K18" s="77">
        <f>+K21</f>
        <v>25743000</v>
      </c>
      <c r="L18" s="77">
        <f>+L21</f>
        <v>25743000</v>
      </c>
      <c r="M18" s="51">
        <f>+M21</f>
        <v>908162</v>
      </c>
      <c r="N18" s="51">
        <f>+N21</f>
        <v>43767240</v>
      </c>
      <c r="O18" s="68">
        <f t="shared" si="0"/>
        <v>170.01608204172007</v>
      </c>
      <c r="P18" s="53" t="s">
        <v>21</v>
      </c>
      <c r="S18" s="85"/>
    </row>
    <row r="19" spans="1:19" ht="27">
      <c r="A19" s="75">
        <v>2</v>
      </c>
      <c r="B19" s="75">
        <v>5</v>
      </c>
      <c r="C19" s="75">
        <v>0</v>
      </c>
      <c r="D19" s="75">
        <v>0</v>
      </c>
      <c r="E19" s="76" t="s">
        <v>40</v>
      </c>
      <c r="F19" s="77">
        <f>+F20</f>
        <v>25743000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25743000</v>
      </c>
      <c r="L19" s="77">
        <f t="shared" si="2"/>
        <v>25743000</v>
      </c>
      <c r="M19" s="77">
        <f t="shared" si="2"/>
        <v>908162</v>
      </c>
      <c r="N19" s="77">
        <f t="shared" si="2"/>
        <v>43767240</v>
      </c>
      <c r="O19" s="68">
        <f t="shared" si="0"/>
        <v>170.01608204172007</v>
      </c>
      <c r="P19" s="55" t="s">
        <v>21</v>
      </c>
      <c r="S19" s="16"/>
    </row>
    <row r="20" spans="1:16" ht="27">
      <c r="A20" s="75">
        <v>2</v>
      </c>
      <c r="B20" s="75">
        <v>5</v>
      </c>
      <c r="C20" s="75">
        <v>1</v>
      </c>
      <c r="D20" s="75">
        <v>0</v>
      </c>
      <c r="E20" s="76" t="s">
        <v>46</v>
      </c>
      <c r="F20" s="77">
        <f>+F21</f>
        <v>25743000</v>
      </c>
      <c r="G20" s="77">
        <f t="shared" si="2"/>
        <v>0</v>
      </c>
      <c r="H20" s="77">
        <f t="shared" si="2"/>
        <v>0</v>
      </c>
      <c r="I20" s="77">
        <f t="shared" si="2"/>
        <v>0</v>
      </c>
      <c r="J20" s="77">
        <f t="shared" si="2"/>
        <v>0</v>
      </c>
      <c r="K20" s="77">
        <f t="shared" si="2"/>
        <v>25743000</v>
      </c>
      <c r="L20" s="77">
        <f t="shared" si="2"/>
        <v>25743000</v>
      </c>
      <c r="M20" s="77">
        <f t="shared" si="2"/>
        <v>908162</v>
      </c>
      <c r="N20" s="77">
        <f t="shared" si="2"/>
        <v>43767240</v>
      </c>
      <c r="O20" s="68">
        <f t="shared" si="0"/>
        <v>170.01608204172007</v>
      </c>
      <c r="P20" s="53" t="s">
        <v>21</v>
      </c>
    </row>
    <row r="21" spans="1:20" ht="14.25">
      <c r="A21">
        <v>2</v>
      </c>
      <c r="B21">
        <v>5</v>
      </c>
      <c r="C21">
        <v>1</v>
      </c>
      <c r="D21" s="80">
        <v>1</v>
      </c>
      <c r="E21" s="82" t="s">
        <v>48</v>
      </c>
      <c r="F21" s="79">
        <v>25743000</v>
      </c>
      <c r="G21" s="83">
        <v>0</v>
      </c>
      <c r="H21" s="57">
        <v>0</v>
      </c>
      <c r="I21" s="57">
        <v>0</v>
      </c>
      <c r="J21" s="7">
        <v>0</v>
      </c>
      <c r="K21" s="79">
        <v>25743000</v>
      </c>
      <c r="L21" s="79">
        <v>25743000</v>
      </c>
      <c r="M21" s="54">
        <v>908162</v>
      </c>
      <c r="N21" s="54">
        <f>458484+2629005+1048697+13834297+10727658+347168+11843743+493244+481820+439228+555734+908162</f>
        <v>43767240</v>
      </c>
      <c r="O21" s="68">
        <f t="shared" si="0"/>
        <v>170.01608204172007</v>
      </c>
      <c r="P21" s="53" t="s">
        <v>21</v>
      </c>
      <c r="Q21" s="16" t="s">
        <v>21</v>
      </c>
      <c r="S21" s="79"/>
      <c r="T21" s="16"/>
    </row>
    <row r="22" spans="7:20" ht="12.75">
      <c r="G22" s="83"/>
      <c r="I22" s="16"/>
      <c r="J22" s="7"/>
      <c r="K22" s="77"/>
      <c r="L22" s="77"/>
      <c r="M22" s="51"/>
      <c r="N22" s="51">
        <v>0</v>
      </c>
      <c r="O22" s="51"/>
      <c r="P22" s="53" t="s">
        <v>21</v>
      </c>
      <c r="S22" s="16"/>
      <c r="T22" s="16"/>
    </row>
    <row r="23" spans="1:20" ht="12.75">
      <c r="A23" t="s">
        <v>21</v>
      </c>
      <c r="B23" t="s">
        <v>21</v>
      </c>
      <c r="F23" s="77" t="s">
        <v>21</v>
      </c>
      <c r="G23" s="83"/>
      <c r="J23" s="7"/>
      <c r="K23" s="77" t="s">
        <v>21</v>
      </c>
      <c r="L23" s="77" t="s">
        <v>21</v>
      </c>
      <c r="M23" s="51" t="s">
        <v>21</v>
      </c>
      <c r="N23" s="51">
        <v>0</v>
      </c>
      <c r="O23" s="51" t="s">
        <v>21</v>
      </c>
      <c r="P23" s="53" t="s">
        <v>21</v>
      </c>
      <c r="S23" s="16"/>
      <c r="T23" s="16"/>
    </row>
    <row r="24" spans="5:20" ht="13.5">
      <c r="E24" s="76" t="s">
        <v>38</v>
      </c>
      <c r="F24" s="16">
        <f>+F13</f>
        <v>2563886000</v>
      </c>
      <c r="G24" s="83"/>
      <c r="J24" s="7"/>
      <c r="K24" s="16">
        <f>+K13</f>
        <v>2563886000</v>
      </c>
      <c r="L24" s="16">
        <f>+L13</f>
        <v>2563886000</v>
      </c>
      <c r="M24" s="51">
        <f>+M13</f>
        <v>0</v>
      </c>
      <c r="N24" s="51">
        <f>+N13</f>
        <v>1886421338</v>
      </c>
      <c r="O24" s="51" t="s">
        <v>21</v>
      </c>
      <c r="P24" s="53" t="s">
        <v>21</v>
      </c>
      <c r="S24" s="16"/>
      <c r="T24" s="16"/>
    </row>
    <row r="25" spans="1:20" ht="12.75">
      <c r="A25" s="1"/>
      <c r="C25" s="77" t="s">
        <v>21</v>
      </c>
      <c r="D25" s="67" t="s">
        <v>21</v>
      </c>
      <c r="E25" s="5" t="s">
        <v>22</v>
      </c>
      <c r="F25" s="77">
        <f>+F14+F18</f>
        <v>5651529000</v>
      </c>
      <c r="K25" s="77">
        <f>+K14+K18</f>
        <v>5651529000</v>
      </c>
      <c r="L25" s="77">
        <f>+L14+L18</f>
        <v>5651529000</v>
      </c>
      <c r="M25" s="56">
        <f>+M14+M18</f>
        <v>309128208</v>
      </c>
      <c r="N25" s="56">
        <f>+N14+N18</f>
        <v>3635715125</v>
      </c>
      <c r="O25" s="68">
        <f>+N25/L25*100</f>
        <v>64.3315309007527</v>
      </c>
      <c r="P25" s="53" t="s">
        <v>21</v>
      </c>
      <c r="Q25">
        <v>5445</v>
      </c>
      <c r="S25" s="16"/>
      <c r="T25" s="16"/>
    </row>
    <row r="26" spans="1:20" ht="12.75">
      <c r="A26" s="1"/>
      <c r="C26" s="77" t="s">
        <v>21</v>
      </c>
      <c r="D26" s="67" t="s">
        <v>21</v>
      </c>
      <c r="E26" s="5" t="s">
        <v>23</v>
      </c>
      <c r="F26" s="77">
        <f>+F25+F13</f>
        <v>8215415000</v>
      </c>
      <c r="G26" s="77">
        <f>+G14+G17</f>
        <v>0</v>
      </c>
      <c r="H26" s="77">
        <f>+H14+H17</f>
        <v>0</v>
      </c>
      <c r="I26" s="77">
        <f>+I14+I17</f>
        <v>0</v>
      </c>
      <c r="J26" s="77">
        <f>+J14+J17</f>
        <v>0</v>
      </c>
      <c r="K26" s="77">
        <f>+K25+K13</f>
        <v>8215415000</v>
      </c>
      <c r="L26" s="77">
        <f>+L25+L13</f>
        <v>8215415000</v>
      </c>
      <c r="M26" s="51">
        <f>+M14+M18</f>
        <v>309128208</v>
      </c>
      <c r="N26" s="51">
        <f>+N24+N25</f>
        <v>5522136463</v>
      </c>
      <c r="O26" s="51">
        <f>+M26/K26/100</f>
        <v>0.00037627826226672664</v>
      </c>
      <c r="P26" s="53" t="s">
        <v>21</v>
      </c>
      <c r="Q26" s="16">
        <v>51737</v>
      </c>
      <c r="S26" s="16"/>
      <c r="T26" s="16"/>
    </row>
    <row r="27" spans="1:17" ht="13.5" thickBot="1">
      <c r="A27" s="25"/>
      <c r="B27" s="3"/>
      <c r="C27" s="28" t="s">
        <v>21</v>
      </c>
      <c r="D27" s="69">
        <v>0</v>
      </c>
      <c r="E27" s="27" t="s">
        <v>21</v>
      </c>
      <c r="F27" s="28" t="s">
        <v>21</v>
      </c>
      <c r="G27" s="28" t="s">
        <v>21</v>
      </c>
      <c r="H27" s="28" t="s">
        <v>21</v>
      </c>
      <c r="I27" s="28">
        <f>+I26+I13</f>
        <v>0</v>
      </c>
      <c r="J27" s="28" t="s">
        <v>21</v>
      </c>
      <c r="K27" s="28" t="s">
        <v>21</v>
      </c>
      <c r="L27" s="28" t="s">
        <v>21</v>
      </c>
      <c r="M27" s="28" t="s">
        <v>21</v>
      </c>
      <c r="N27" s="28" t="s">
        <v>21</v>
      </c>
      <c r="O27" s="28" t="s">
        <v>21</v>
      </c>
      <c r="P27" s="60" t="s">
        <v>21</v>
      </c>
      <c r="Q27" s="16">
        <v>110700</v>
      </c>
    </row>
    <row r="28" spans="1:19" ht="21">
      <c r="A28" s="35"/>
      <c r="B28" s="61"/>
      <c r="C28" s="50"/>
      <c r="D28" s="61"/>
      <c r="E28" s="61"/>
      <c r="F28" s="61"/>
      <c r="G28" s="50"/>
      <c r="H28" s="50"/>
      <c r="I28" s="50"/>
      <c r="J28" s="50"/>
      <c r="K28" s="62" t="s">
        <v>31</v>
      </c>
      <c r="L28" s="63" t="s">
        <v>44</v>
      </c>
      <c r="M28" s="62" t="s">
        <v>28</v>
      </c>
      <c r="N28" s="62" t="s">
        <v>29</v>
      </c>
      <c r="O28" s="50"/>
      <c r="P28" s="39" t="s">
        <v>21</v>
      </c>
      <c r="Q28">
        <f>SUM(Q25:Q27)</f>
        <v>167882</v>
      </c>
      <c r="S28" s="16"/>
    </row>
    <row r="29" spans="1:16" ht="12.75">
      <c r="A29" s="35"/>
      <c r="B29" s="61"/>
      <c r="C29" s="50"/>
      <c r="D29" s="61"/>
      <c r="E29" s="61"/>
      <c r="F29" s="61"/>
      <c r="G29" s="50"/>
      <c r="H29" s="50"/>
      <c r="I29" s="50"/>
      <c r="J29" s="50"/>
      <c r="K29" s="84">
        <v>1886421338</v>
      </c>
      <c r="L29" s="67">
        <v>3326586917</v>
      </c>
      <c r="M29" s="84">
        <f>+M26</f>
        <v>309128208</v>
      </c>
      <c r="N29" s="84">
        <f>+M29+L29+K29</f>
        <v>5522136463</v>
      </c>
      <c r="O29" s="16">
        <f>+N26-N29</f>
        <v>0</v>
      </c>
      <c r="P29" s="38"/>
    </row>
    <row r="30" spans="1:17" ht="12.75">
      <c r="A30" s="35"/>
      <c r="B30" s="61"/>
      <c r="C30" s="50"/>
      <c r="D30" s="61"/>
      <c r="E30" s="61"/>
      <c r="F30" s="61"/>
      <c r="G30" s="50"/>
      <c r="H30" s="50"/>
      <c r="I30" s="50"/>
      <c r="J30" s="50"/>
      <c r="K30" s="64">
        <v>0</v>
      </c>
      <c r="L30" s="67">
        <v>3326586917</v>
      </c>
      <c r="M30" s="64">
        <f>+M26</f>
        <v>309128208</v>
      </c>
      <c r="N30" s="64">
        <f>+M30+L30+K30</f>
        <v>3635715125</v>
      </c>
      <c r="O30" s="56">
        <f>+N30-N25</f>
        <v>0</v>
      </c>
      <c r="P30" s="38"/>
      <c r="Q30" s="16">
        <f>+N30-1025740655</f>
        <v>2609974470</v>
      </c>
    </row>
    <row r="31" spans="1:17" ht="12.75">
      <c r="A31" s="35"/>
      <c r="B31" s="61"/>
      <c r="C31" s="50"/>
      <c r="D31" s="61"/>
      <c r="E31" s="61"/>
      <c r="F31" s="61"/>
      <c r="G31" s="64" t="s">
        <v>21</v>
      </c>
      <c r="H31" s="65" t="s">
        <v>21</v>
      </c>
      <c r="I31" s="64" t="s">
        <v>21</v>
      </c>
      <c r="J31" s="67" t="s">
        <v>21</v>
      </c>
      <c r="K31" s="58"/>
      <c r="L31" s="67" t="s">
        <v>21</v>
      </c>
      <c r="M31" s="58"/>
      <c r="N31" s="58">
        <f>+N29-N26</f>
        <v>0</v>
      </c>
      <c r="O31" s="67" t="s">
        <v>21</v>
      </c>
      <c r="P31" s="38"/>
      <c r="Q31" s="16">
        <f>+Q28-Q30</f>
        <v>-2609806588</v>
      </c>
    </row>
    <row r="32" spans="1:17" ht="12.75">
      <c r="A32" s="35"/>
      <c r="B32" s="61"/>
      <c r="C32" s="50"/>
      <c r="D32" s="61"/>
      <c r="E32" s="61"/>
      <c r="F32" s="61"/>
      <c r="G32" s="64"/>
      <c r="H32" s="64"/>
      <c r="I32" s="64"/>
      <c r="J32" s="64"/>
      <c r="K32" s="64"/>
      <c r="L32" s="64"/>
      <c r="M32" s="64"/>
      <c r="N32" s="64"/>
      <c r="O32" s="64"/>
      <c r="P32" s="38"/>
      <c r="Q32" s="16" t="s">
        <v>21</v>
      </c>
    </row>
    <row r="33" spans="1:16" ht="12.75">
      <c r="A33" s="35"/>
      <c r="B33" s="61"/>
      <c r="C33" s="50"/>
      <c r="D33" s="61"/>
      <c r="E33" s="61"/>
      <c r="F33" s="61"/>
      <c r="G33" s="64" t="s">
        <v>21</v>
      </c>
      <c r="H33" s="64" t="s">
        <v>21</v>
      </c>
      <c r="I33" s="61" t="s">
        <v>21</v>
      </c>
      <c r="J33" s="61"/>
      <c r="K33" s="61"/>
      <c r="L33" s="61"/>
      <c r="M33" s="61"/>
      <c r="N33" s="61"/>
      <c r="O33" s="61"/>
      <c r="P33" s="38"/>
    </row>
    <row r="34" spans="1:16" ht="12.75">
      <c r="A34" s="35"/>
      <c r="B34" s="61"/>
      <c r="C34" s="5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38"/>
    </row>
    <row r="35" spans="1:16" ht="12.75">
      <c r="A35" s="37"/>
      <c r="B35" s="66" t="s">
        <v>36</v>
      </c>
      <c r="C35" s="50"/>
      <c r="D35" s="61"/>
      <c r="E35" s="61"/>
      <c r="F35" s="61"/>
      <c r="H35" s="61"/>
      <c r="I35" s="61"/>
      <c r="J35" s="61"/>
      <c r="K35" s="59" t="s">
        <v>27</v>
      </c>
      <c r="L35" s="61"/>
      <c r="M35" s="61"/>
      <c r="N35" s="61"/>
      <c r="O35" s="61"/>
      <c r="P35" s="38"/>
    </row>
    <row r="36" spans="1:16" ht="13.5" thickBot="1">
      <c r="A36" s="25"/>
      <c r="B36" s="27" t="s">
        <v>24</v>
      </c>
      <c r="C36" s="49"/>
      <c r="D36" s="27"/>
      <c r="E36" s="27"/>
      <c r="F36" s="27"/>
      <c r="H36" s="27"/>
      <c r="I36" s="27"/>
      <c r="J36" s="27"/>
      <c r="K36" s="27" t="s">
        <v>25</v>
      </c>
      <c r="L36" s="27"/>
      <c r="M36" s="27"/>
      <c r="N36" s="27"/>
      <c r="O36" s="27"/>
      <c r="P36" s="26"/>
    </row>
    <row r="37" spans="1:16" ht="12.75">
      <c r="A37" s="5"/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2.75">
      <c r="B38" s="5"/>
      <c r="C38" s="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"/>
    </row>
    <row r="39" ht="12.75">
      <c r="H39" s="7" t="s">
        <v>21</v>
      </c>
    </row>
  </sheetData>
  <sheetProtection/>
  <mergeCells count="3">
    <mergeCell ref="A10:D10"/>
    <mergeCell ref="A7:D7"/>
    <mergeCell ref="A6:D6"/>
  </mergeCells>
  <dataValidations count="1">
    <dataValidation allowBlank="1" showInputMessage="1" showErrorMessage="1" promptTitle="NO CARGUE VALOR" prompt="Las cuentas de la vigencia anterior no son homologables con la nueva estructura de clasificación presupuestal. " sqref="E20"/>
  </dataValidations>
  <printOptions/>
  <pageMargins left="0.74" right="0.17" top="0.55" bottom="0.77" header="0" footer="0"/>
  <pageSetup horizontalDpi="120" verticalDpi="12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MICROSYSTEM EXPRESS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ADMINISTRATIVO T. y T.</dc:creator>
  <cp:keywords/>
  <dc:description/>
  <cp:lastModifiedBy>usuario</cp:lastModifiedBy>
  <cp:lastPrinted>2020-04-28T22:24:45Z</cp:lastPrinted>
  <dcterms:created xsi:type="dcterms:W3CDTF">1999-02-12T15:17:12Z</dcterms:created>
  <dcterms:modified xsi:type="dcterms:W3CDTF">2021-01-27T13:37:37Z</dcterms:modified>
  <cp:category/>
  <cp:version/>
  <cp:contentType/>
  <cp:contentStatus/>
</cp:coreProperties>
</file>